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lquhoun\Desktop\"/>
    </mc:Choice>
  </mc:AlternateContent>
  <xr:revisionPtr revIDLastSave="0" documentId="8_{DF42196C-35B8-4380-9EFA-DEA26A99A1D7}" xr6:coauthVersionLast="38" xr6:coauthVersionMax="38" xr10:uidLastSave="{00000000-0000-0000-0000-000000000000}"/>
  <bookViews>
    <workbookView xWindow="480" yWindow="240" windowWidth="18195" windowHeight="12210" activeTab="1"/>
  </bookViews>
  <sheets>
    <sheet name="Secondary" sheetId="1" r:id="rId1"/>
    <sheet name="Primary" sheetId="4" r:id="rId2"/>
  </sheets>
  <definedNames>
    <definedName name="_xlnm.Print_Area" localSheetId="1">Primary!#REF!</definedName>
    <definedName name="_xlnm.Print_Area" localSheetId="0">Secondary!$A$1:$K$12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2" i="1" l="1"/>
  <c r="K12" i="4"/>
  <c r="K7" i="4"/>
  <c r="K6" i="4"/>
  <c r="G4" i="4"/>
  <c r="G5" i="4"/>
  <c r="G6" i="4"/>
  <c r="G7" i="4"/>
  <c r="G8" i="4"/>
  <c r="G9" i="4"/>
  <c r="G10" i="4"/>
  <c r="G11" i="4"/>
  <c r="G3" i="4"/>
  <c r="F4" i="4"/>
  <c r="F5" i="4"/>
  <c r="F6" i="4"/>
  <c r="F7" i="4"/>
  <c r="F8" i="4"/>
  <c r="F9" i="4"/>
  <c r="F10" i="4"/>
  <c r="F3" i="4"/>
  <c r="F11" i="4"/>
  <c r="J11" i="4"/>
  <c r="K11" i="4"/>
  <c r="I11" i="4"/>
  <c r="H11" i="4"/>
  <c r="D11" i="4"/>
  <c r="E11" i="4"/>
  <c r="C11" i="4"/>
  <c r="B11" i="4"/>
  <c r="J10" i="4"/>
  <c r="K10" i="4"/>
  <c r="I10" i="4"/>
  <c r="H10" i="4"/>
  <c r="D10" i="4"/>
  <c r="E10" i="4"/>
  <c r="C10" i="4"/>
  <c r="B10" i="4"/>
  <c r="J9" i="4"/>
  <c r="K9" i="4"/>
  <c r="I9" i="4"/>
  <c r="H9" i="4"/>
  <c r="D9" i="4"/>
  <c r="E9" i="4"/>
  <c r="C9" i="4"/>
  <c r="B9" i="4"/>
  <c r="J8" i="4"/>
  <c r="K8" i="4"/>
  <c r="I8" i="4"/>
  <c r="H8" i="4"/>
  <c r="D8" i="4"/>
  <c r="E8" i="4"/>
  <c r="C8" i="4"/>
  <c r="B8" i="4"/>
  <c r="J7" i="4"/>
  <c r="I7" i="4"/>
  <c r="H7" i="4"/>
  <c r="D7" i="4"/>
  <c r="E7" i="4"/>
  <c r="C7" i="4"/>
  <c r="B7" i="4"/>
  <c r="J6" i="4"/>
  <c r="I6" i="4"/>
  <c r="H6" i="4"/>
  <c r="D6" i="4"/>
  <c r="E6" i="4"/>
  <c r="C6" i="4"/>
  <c r="B6" i="4"/>
  <c r="J5" i="4"/>
  <c r="K5" i="4"/>
  <c r="I5" i="4"/>
  <c r="H5" i="4"/>
  <c r="D5" i="4"/>
  <c r="E5" i="4"/>
  <c r="C5" i="4"/>
  <c r="B5" i="4"/>
  <c r="J4" i="4"/>
  <c r="K4" i="4"/>
  <c r="I4" i="4"/>
  <c r="H4" i="4"/>
  <c r="D4" i="4"/>
  <c r="E4" i="4"/>
  <c r="C4" i="4"/>
  <c r="B4" i="4"/>
  <c r="J3" i="4"/>
  <c r="K3" i="4"/>
  <c r="I3" i="4"/>
  <c r="H3" i="4"/>
  <c r="D3" i="4"/>
  <c r="E3" i="4"/>
  <c r="C3" i="4"/>
  <c r="B3" i="4"/>
  <c r="J4" i="1"/>
  <c r="J5" i="1"/>
  <c r="J6" i="1"/>
  <c r="J7" i="1"/>
  <c r="J8" i="1"/>
  <c r="J9" i="1"/>
  <c r="J10" i="1"/>
  <c r="J11" i="1"/>
  <c r="J3" i="1"/>
  <c r="I4" i="1"/>
  <c r="I5" i="1"/>
  <c r="I6" i="1"/>
  <c r="I7" i="1"/>
  <c r="I8" i="1"/>
  <c r="I9" i="1"/>
  <c r="I10" i="1"/>
  <c r="I3" i="1"/>
  <c r="I11" i="1"/>
  <c r="D4" i="1"/>
  <c r="E4" i="1"/>
  <c r="F4" i="1"/>
  <c r="D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3" i="1"/>
  <c r="E3" i="1"/>
  <c r="F3" i="1"/>
  <c r="C4" i="1"/>
  <c r="C5" i="1"/>
  <c r="C6" i="1"/>
  <c r="C7" i="1"/>
  <c r="C8" i="1"/>
  <c r="C9" i="1"/>
  <c r="C10" i="1"/>
  <c r="C11" i="1"/>
  <c r="C3" i="1"/>
  <c r="B4" i="1"/>
  <c r="B5" i="1"/>
  <c r="B6" i="1"/>
  <c r="B7" i="1"/>
  <c r="B8" i="1"/>
  <c r="B9" i="1"/>
  <c r="B10" i="1"/>
  <c r="B11" i="1"/>
  <c r="B3" i="1"/>
  <c r="H4" i="1"/>
  <c r="H5" i="1"/>
  <c r="H6" i="1"/>
  <c r="H7" i="1"/>
  <c r="H8" i="1"/>
  <c r="H9" i="1"/>
  <c r="H10" i="1"/>
  <c r="H11" i="1"/>
  <c r="H3" i="1"/>
  <c r="G4" i="1"/>
  <c r="G5" i="1"/>
  <c r="G6" i="1"/>
  <c r="G7" i="1"/>
  <c r="G8" i="1"/>
  <c r="G9" i="1"/>
  <c r="G10" i="1"/>
  <c r="G11" i="1"/>
  <c r="G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3" i="1"/>
  <c r="L3" i="1"/>
  <c r="E5" i="1"/>
  <c r="F5" i="1"/>
</calcChain>
</file>

<file path=xl/sharedStrings.xml><?xml version="1.0" encoding="utf-8"?>
<sst xmlns="http://schemas.openxmlformats.org/spreadsheetml/2006/main" count="33" uniqueCount="16">
  <si>
    <t>FTE</t>
  </si>
  <si>
    <t>Working Days per year</t>
  </si>
  <si>
    <t>Working Week Hours</t>
  </si>
  <si>
    <t>Maximum Pupil Contact Time (in hours)</t>
  </si>
  <si>
    <t>Maximum Pupil Contact Time (in minutes)</t>
  </si>
  <si>
    <t>Maximum number of 50 minute periods per week</t>
  </si>
  <si>
    <t>Collegiate Time per Week (in hours)</t>
  </si>
  <si>
    <t>Minimum Personal Allowance Time (in hours)</t>
  </si>
  <si>
    <t>Minimum Personal Allowance Time (in minutes)</t>
  </si>
  <si>
    <t>CONTRACTUAL WORKING TIME</t>
  </si>
  <si>
    <t>DURING THE 27.5 HOURS PUPIL WEEK</t>
  </si>
  <si>
    <t>DURING THE 35 HOURS WORKING WEEK</t>
  </si>
  <si>
    <t>DURING THE 25 HOURS PUPIL WEEK</t>
  </si>
  <si>
    <t>OVER THE WORKING YEAR</t>
  </si>
  <si>
    <t>Total Collegiate Hours available per session</t>
  </si>
  <si>
    <t>Total Additional Hours for CLPL per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</si>
</sst>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activeCell="L1" sqref="L1:M1"/>
    </sheetView>
  </sheetViews>
  <sheetFormatPr defaultRowHeight="15" x14ac:dyDescent="0.25"/>
  <cols>
    <col min="2" max="2" width="13.140625" bestFit="1" customWidth="1"/>
    <col min="3" max="3" width="8.42578125" bestFit="1" customWidth="1"/>
    <col min="4" max="5" width="15.5703125" bestFit="1" customWidth="1"/>
    <col min="6" max="6" width="17.5703125" bestFit="1" customWidth="1"/>
    <col min="7" max="7" width="18.7109375" bestFit="1" customWidth="1"/>
    <col min="8" max="10" width="18.7109375" customWidth="1"/>
    <col min="11" max="11" width="14.7109375" bestFit="1" customWidth="1"/>
    <col min="12" max="12" width="15.7109375" customWidth="1"/>
    <col min="13" max="13" width="14.42578125" bestFit="1" customWidth="1"/>
  </cols>
  <sheetData>
    <row r="1" spans="1:13" ht="14.45" customHeight="1" thickBot="1" x14ac:dyDescent="0.3">
      <c r="A1" s="32" t="s">
        <v>9</v>
      </c>
      <c r="B1" s="32"/>
      <c r="C1" s="32"/>
      <c r="D1" s="30" t="s">
        <v>10</v>
      </c>
      <c r="E1" s="30"/>
      <c r="F1" s="30"/>
      <c r="G1" s="30"/>
      <c r="H1" s="30"/>
      <c r="I1" s="31" t="s">
        <v>11</v>
      </c>
      <c r="J1" s="31"/>
      <c r="K1" s="31"/>
      <c r="L1" s="33" t="s">
        <v>13</v>
      </c>
      <c r="M1" s="34"/>
    </row>
    <row r="2" spans="1:13" s="1" customFormat="1" ht="57" customHeight="1" x14ac:dyDescent="0.25">
      <c r="A2" s="2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8" t="s">
        <v>5</v>
      </c>
      <c r="G2" s="8" t="s">
        <v>7</v>
      </c>
      <c r="H2" s="8" t="s">
        <v>8</v>
      </c>
      <c r="I2" s="12" t="s">
        <v>7</v>
      </c>
      <c r="J2" s="12" t="s">
        <v>8</v>
      </c>
      <c r="K2" s="12" t="s">
        <v>6</v>
      </c>
      <c r="L2" s="29" t="s">
        <v>14</v>
      </c>
      <c r="M2" s="29" t="s">
        <v>15</v>
      </c>
    </row>
    <row r="3" spans="1:13" x14ac:dyDescent="0.25">
      <c r="A3" s="3">
        <v>0.1</v>
      </c>
      <c r="B3" s="4">
        <f>195*A3</f>
        <v>19.5</v>
      </c>
      <c r="C3" s="4">
        <f>35*A3</f>
        <v>3.5</v>
      </c>
      <c r="D3" s="9">
        <f>22.5*A3</f>
        <v>2.25</v>
      </c>
      <c r="E3" s="9">
        <f>D3*60</f>
        <v>135</v>
      </c>
      <c r="F3" s="9">
        <f>E3/50</f>
        <v>2.7</v>
      </c>
      <c r="G3" s="9">
        <f>A3*5</f>
        <v>0.5</v>
      </c>
      <c r="H3" s="9">
        <f>A3*300</f>
        <v>30</v>
      </c>
      <c r="I3" s="13">
        <f>A3*7.5</f>
        <v>0.75</v>
      </c>
      <c r="J3" s="13">
        <f>A3*450</f>
        <v>45</v>
      </c>
      <c r="K3" s="13">
        <f>A3*5</f>
        <v>0.5</v>
      </c>
      <c r="L3" s="24">
        <f>K3*38</f>
        <v>19</v>
      </c>
      <c r="M3" s="26">
        <v>3.5</v>
      </c>
    </row>
    <row r="4" spans="1:13" x14ac:dyDescent="0.25">
      <c r="A4" s="3">
        <v>0.2</v>
      </c>
      <c r="B4" s="4">
        <f t="shared" ref="B4:B11" si="0">195*A4</f>
        <v>39</v>
      </c>
      <c r="C4" s="4">
        <f t="shared" ref="C4:C11" si="1">35*A4</f>
        <v>7</v>
      </c>
      <c r="D4" s="9">
        <f t="shared" ref="D4:D11" si="2">22.5*A4</f>
        <v>4.5</v>
      </c>
      <c r="E4" s="9">
        <f t="shared" ref="E4:E11" si="3">D4*60</f>
        <v>270</v>
      </c>
      <c r="F4" s="9">
        <f t="shared" ref="F4:F11" si="4">E4/50</f>
        <v>5.4</v>
      </c>
      <c r="G4" s="9">
        <f t="shared" ref="G4:G11" si="5">A4*5</f>
        <v>1</v>
      </c>
      <c r="H4" s="9">
        <f t="shared" ref="H4:H11" si="6">A4*300</f>
        <v>60</v>
      </c>
      <c r="I4" s="13">
        <f t="shared" ref="I4:I10" si="7">A4*7.5</f>
        <v>1.5</v>
      </c>
      <c r="J4" s="13">
        <f t="shared" ref="J4:J11" si="8">A4*450</f>
        <v>90</v>
      </c>
      <c r="K4" s="13">
        <f t="shared" ref="K4:K11" si="9">A4*5</f>
        <v>1</v>
      </c>
      <c r="L4" s="26">
        <f t="shared" ref="L4:L12" si="10">K4*38</f>
        <v>38</v>
      </c>
      <c r="M4" s="24">
        <v>7</v>
      </c>
    </row>
    <row r="5" spans="1:13" x14ac:dyDescent="0.25">
      <c r="A5" s="3">
        <v>0.3</v>
      </c>
      <c r="B5" s="4">
        <f t="shared" si="0"/>
        <v>58.5</v>
      </c>
      <c r="C5" s="4">
        <f t="shared" si="1"/>
        <v>10.5</v>
      </c>
      <c r="D5" s="9">
        <f t="shared" si="2"/>
        <v>6.75</v>
      </c>
      <c r="E5" s="9">
        <f t="shared" si="3"/>
        <v>405</v>
      </c>
      <c r="F5" s="9">
        <f t="shared" si="4"/>
        <v>8.1</v>
      </c>
      <c r="G5" s="9">
        <f t="shared" si="5"/>
        <v>1.5</v>
      </c>
      <c r="H5" s="9">
        <f t="shared" si="6"/>
        <v>90</v>
      </c>
      <c r="I5" s="13">
        <f t="shared" si="7"/>
        <v>2.25</v>
      </c>
      <c r="J5" s="13">
        <f t="shared" si="8"/>
        <v>135</v>
      </c>
      <c r="K5" s="13">
        <f t="shared" si="9"/>
        <v>1.5</v>
      </c>
      <c r="L5" s="26">
        <f t="shared" si="10"/>
        <v>57</v>
      </c>
      <c r="M5" s="24">
        <v>10.5</v>
      </c>
    </row>
    <row r="6" spans="1:13" x14ac:dyDescent="0.25">
      <c r="A6" s="3">
        <v>0.4</v>
      </c>
      <c r="B6" s="4">
        <f t="shared" si="0"/>
        <v>78</v>
      </c>
      <c r="C6" s="4">
        <f t="shared" si="1"/>
        <v>14</v>
      </c>
      <c r="D6" s="9">
        <f t="shared" si="2"/>
        <v>9</v>
      </c>
      <c r="E6" s="9">
        <f t="shared" si="3"/>
        <v>540</v>
      </c>
      <c r="F6" s="9">
        <f t="shared" si="4"/>
        <v>10.8</v>
      </c>
      <c r="G6" s="9">
        <f t="shared" si="5"/>
        <v>2</v>
      </c>
      <c r="H6" s="9">
        <f t="shared" si="6"/>
        <v>120</v>
      </c>
      <c r="I6" s="13">
        <f t="shared" si="7"/>
        <v>3</v>
      </c>
      <c r="J6" s="13">
        <f t="shared" si="8"/>
        <v>180</v>
      </c>
      <c r="K6" s="13">
        <f t="shared" si="9"/>
        <v>2</v>
      </c>
      <c r="L6" s="26">
        <f t="shared" si="10"/>
        <v>76</v>
      </c>
      <c r="M6" s="24">
        <v>14</v>
      </c>
    </row>
    <row r="7" spans="1:13" x14ac:dyDescent="0.25">
      <c r="A7" s="3">
        <v>0.5</v>
      </c>
      <c r="B7" s="4">
        <f t="shared" si="0"/>
        <v>97.5</v>
      </c>
      <c r="C7" s="4">
        <f t="shared" si="1"/>
        <v>17.5</v>
      </c>
      <c r="D7" s="9">
        <f t="shared" si="2"/>
        <v>11.25</v>
      </c>
      <c r="E7" s="9">
        <f t="shared" si="3"/>
        <v>675</v>
      </c>
      <c r="F7" s="9">
        <f t="shared" si="4"/>
        <v>13.5</v>
      </c>
      <c r="G7" s="9">
        <f t="shared" si="5"/>
        <v>2.5</v>
      </c>
      <c r="H7" s="9">
        <f t="shared" si="6"/>
        <v>150</v>
      </c>
      <c r="I7" s="13">
        <f t="shared" si="7"/>
        <v>3.75</v>
      </c>
      <c r="J7" s="13">
        <f t="shared" si="8"/>
        <v>225</v>
      </c>
      <c r="K7" s="13">
        <f t="shared" si="9"/>
        <v>2.5</v>
      </c>
      <c r="L7" s="26">
        <f t="shared" si="10"/>
        <v>95</v>
      </c>
      <c r="M7" s="24">
        <v>17.5</v>
      </c>
    </row>
    <row r="8" spans="1:13" x14ac:dyDescent="0.25">
      <c r="A8" s="3">
        <v>0.6</v>
      </c>
      <c r="B8" s="4">
        <f t="shared" si="0"/>
        <v>117</v>
      </c>
      <c r="C8" s="4">
        <f t="shared" si="1"/>
        <v>21</v>
      </c>
      <c r="D8" s="9">
        <f t="shared" si="2"/>
        <v>13.5</v>
      </c>
      <c r="E8" s="9">
        <f t="shared" si="3"/>
        <v>810</v>
      </c>
      <c r="F8" s="9">
        <f t="shared" si="4"/>
        <v>16.2</v>
      </c>
      <c r="G8" s="9">
        <f t="shared" si="5"/>
        <v>3</v>
      </c>
      <c r="H8" s="9">
        <f t="shared" si="6"/>
        <v>180</v>
      </c>
      <c r="I8" s="13">
        <f t="shared" si="7"/>
        <v>4.5</v>
      </c>
      <c r="J8" s="13">
        <f t="shared" si="8"/>
        <v>270</v>
      </c>
      <c r="K8" s="13">
        <f t="shared" si="9"/>
        <v>3</v>
      </c>
      <c r="L8" s="26">
        <f t="shared" si="10"/>
        <v>114</v>
      </c>
      <c r="M8" s="24">
        <v>21</v>
      </c>
    </row>
    <row r="9" spans="1:13" x14ac:dyDescent="0.25">
      <c r="A9" s="3">
        <v>0.7</v>
      </c>
      <c r="B9" s="4">
        <f t="shared" si="0"/>
        <v>136.5</v>
      </c>
      <c r="C9" s="4">
        <f t="shared" si="1"/>
        <v>24.5</v>
      </c>
      <c r="D9" s="9">
        <f t="shared" si="2"/>
        <v>15.749999999999998</v>
      </c>
      <c r="E9" s="9">
        <f t="shared" si="3"/>
        <v>944.99999999999989</v>
      </c>
      <c r="F9" s="9">
        <f t="shared" si="4"/>
        <v>18.899999999999999</v>
      </c>
      <c r="G9" s="9">
        <f t="shared" si="5"/>
        <v>3.5</v>
      </c>
      <c r="H9" s="9">
        <f t="shared" si="6"/>
        <v>210</v>
      </c>
      <c r="I9" s="13">
        <f t="shared" si="7"/>
        <v>5.25</v>
      </c>
      <c r="J9" s="13">
        <f t="shared" si="8"/>
        <v>315</v>
      </c>
      <c r="K9" s="13">
        <f t="shared" si="9"/>
        <v>3.5</v>
      </c>
      <c r="L9" s="26">
        <f t="shared" si="10"/>
        <v>133</v>
      </c>
      <c r="M9" s="24">
        <v>24.5</v>
      </c>
    </row>
    <row r="10" spans="1:13" x14ac:dyDescent="0.25">
      <c r="A10" s="3">
        <v>0.8</v>
      </c>
      <c r="B10" s="4">
        <f t="shared" si="0"/>
        <v>156</v>
      </c>
      <c r="C10" s="4">
        <f t="shared" si="1"/>
        <v>28</v>
      </c>
      <c r="D10" s="9">
        <f t="shared" si="2"/>
        <v>18</v>
      </c>
      <c r="E10" s="9">
        <f t="shared" si="3"/>
        <v>1080</v>
      </c>
      <c r="F10" s="9">
        <f t="shared" si="4"/>
        <v>21.6</v>
      </c>
      <c r="G10" s="9">
        <f t="shared" si="5"/>
        <v>4</v>
      </c>
      <c r="H10" s="9">
        <f t="shared" si="6"/>
        <v>240</v>
      </c>
      <c r="I10" s="13">
        <f t="shared" si="7"/>
        <v>6</v>
      </c>
      <c r="J10" s="13">
        <f t="shared" si="8"/>
        <v>360</v>
      </c>
      <c r="K10" s="13">
        <f t="shared" si="9"/>
        <v>4</v>
      </c>
      <c r="L10" s="26">
        <f t="shared" si="10"/>
        <v>152</v>
      </c>
      <c r="M10" s="24">
        <v>28</v>
      </c>
    </row>
    <row r="11" spans="1:13" ht="15.75" thickBot="1" x14ac:dyDescent="0.3">
      <c r="A11" s="6">
        <v>0.9</v>
      </c>
      <c r="B11" s="7">
        <f t="shared" si="0"/>
        <v>175.5</v>
      </c>
      <c r="C11" s="7">
        <f t="shared" si="1"/>
        <v>31.5</v>
      </c>
      <c r="D11" s="10">
        <f t="shared" si="2"/>
        <v>20.25</v>
      </c>
      <c r="E11" s="10">
        <f t="shared" si="3"/>
        <v>1215</v>
      </c>
      <c r="F11" s="10">
        <f t="shared" si="4"/>
        <v>24.3</v>
      </c>
      <c r="G11" s="10">
        <f t="shared" si="5"/>
        <v>4.5</v>
      </c>
      <c r="H11" s="10">
        <f t="shared" si="6"/>
        <v>270</v>
      </c>
      <c r="I11" s="14">
        <f>A11*7.5</f>
        <v>6.75</v>
      </c>
      <c r="J11" s="14">
        <f t="shared" si="8"/>
        <v>405</v>
      </c>
      <c r="K11" s="14">
        <f t="shared" si="9"/>
        <v>4.5</v>
      </c>
      <c r="L11" s="25">
        <f t="shared" si="10"/>
        <v>171</v>
      </c>
      <c r="M11" s="25">
        <v>31.5</v>
      </c>
    </row>
    <row r="12" spans="1:13" x14ac:dyDescent="0.25">
      <c r="A12" s="5">
        <v>1</v>
      </c>
      <c r="B12" s="5">
        <v>195</v>
      </c>
      <c r="C12" s="5">
        <v>35</v>
      </c>
      <c r="D12" s="11">
        <v>22.5</v>
      </c>
      <c r="E12" s="11">
        <v>1350</v>
      </c>
      <c r="F12" s="11">
        <v>27</v>
      </c>
      <c r="G12" s="11">
        <v>5</v>
      </c>
      <c r="H12" s="11">
        <v>300</v>
      </c>
      <c r="I12" s="15">
        <v>7.5</v>
      </c>
      <c r="J12" s="15">
        <v>450</v>
      </c>
      <c r="K12" s="15">
        <v>5</v>
      </c>
      <c r="L12" s="27">
        <f t="shared" si="10"/>
        <v>190</v>
      </c>
      <c r="M12" s="27">
        <v>35</v>
      </c>
    </row>
  </sheetData>
  <mergeCells count="4">
    <mergeCell ref="D1:H1"/>
    <mergeCell ref="I1:K1"/>
    <mergeCell ref="A1:C1"/>
    <mergeCell ref="L1:M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&amp;CSECONDARY WORKING TIME READY RECKONER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>
      <selection activeCell="K1" sqref="K1:L1"/>
    </sheetView>
  </sheetViews>
  <sheetFormatPr defaultRowHeight="15" x14ac:dyDescent="0.25"/>
  <cols>
    <col min="2" max="2" width="13.140625" bestFit="1" customWidth="1"/>
    <col min="3" max="3" width="8.42578125" bestFit="1" customWidth="1"/>
    <col min="4" max="4" width="18.140625" bestFit="1" customWidth="1"/>
    <col min="5" max="6" width="18.140625" customWidth="1"/>
    <col min="7" max="9" width="17" bestFit="1" customWidth="1"/>
    <col min="10" max="10" width="13.7109375" bestFit="1" customWidth="1"/>
    <col min="11" max="11" width="14" bestFit="1" customWidth="1"/>
    <col min="12" max="12" width="16.5703125" bestFit="1" customWidth="1"/>
  </cols>
  <sheetData>
    <row r="1" spans="1:13" ht="15" customHeight="1" thickBot="1" x14ac:dyDescent="0.3">
      <c r="A1" s="35" t="s">
        <v>9</v>
      </c>
      <c r="B1" s="36"/>
      <c r="C1" s="37"/>
      <c r="D1" s="38" t="s">
        <v>12</v>
      </c>
      <c r="E1" s="39"/>
      <c r="F1" s="39"/>
      <c r="G1" s="40"/>
      <c r="H1" s="41" t="s">
        <v>11</v>
      </c>
      <c r="I1" s="42"/>
      <c r="J1" s="42"/>
      <c r="K1" s="33" t="s">
        <v>13</v>
      </c>
      <c r="L1" s="34"/>
      <c r="M1" s="28"/>
    </row>
    <row r="2" spans="1:13" ht="57.75" customHeight="1" x14ac:dyDescent="0.25">
      <c r="A2" s="16" t="s">
        <v>0</v>
      </c>
      <c r="B2" s="16" t="s">
        <v>1</v>
      </c>
      <c r="C2" s="16" t="s">
        <v>2</v>
      </c>
      <c r="D2" s="17" t="s">
        <v>3</v>
      </c>
      <c r="E2" s="17" t="s">
        <v>4</v>
      </c>
      <c r="F2" s="17" t="s">
        <v>7</v>
      </c>
      <c r="G2" s="17" t="s">
        <v>8</v>
      </c>
      <c r="H2" s="18" t="s">
        <v>7</v>
      </c>
      <c r="I2" s="18" t="s">
        <v>8</v>
      </c>
      <c r="J2" s="20" t="s">
        <v>6</v>
      </c>
      <c r="K2" s="29" t="s">
        <v>14</v>
      </c>
      <c r="L2" s="29" t="s">
        <v>15</v>
      </c>
      <c r="M2" s="19"/>
    </row>
    <row r="3" spans="1:13" x14ac:dyDescent="0.25">
      <c r="A3" s="3">
        <v>0.1</v>
      </c>
      <c r="B3" s="4">
        <f>195*A3</f>
        <v>19.5</v>
      </c>
      <c r="C3" s="4">
        <f>35*A3</f>
        <v>3.5</v>
      </c>
      <c r="D3" s="9">
        <f>22.5*A3</f>
        <v>2.25</v>
      </c>
      <c r="E3" s="9">
        <f>D3*60</f>
        <v>135</v>
      </c>
      <c r="F3" s="9">
        <f>A3*2.5</f>
        <v>0.25</v>
      </c>
      <c r="G3" s="9">
        <f>A3*150</f>
        <v>15</v>
      </c>
      <c r="H3" s="13">
        <f>A3*7.5</f>
        <v>0.75</v>
      </c>
      <c r="I3" s="13">
        <f>A3*450</f>
        <v>45</v>
      </c>
      <c r="J3" s="21">
        <f>A3*5</f>
        <v>0.5</v>
      </c>
      <c r="K3" s="24">
        <f>J3*38</f>
        <v>19</v>
      </c>
      <c r="L3" s="26">
        <v>3.5</v>
      </c>
    </row>
    <row r="4" spans="1:13" x14ac:dyDescent="0.25">
      <c r="A4" s="3">
        <v>0.2</v>
      </c>
      <c r="B4" s="4">
        <f t="shared" ref="B4:B11" si="0">195*A4</f>
        <v>39</v>
      </c>
      <c r="C4" s="4">
        <f t="shared" ref="C4:C11" si="1">35*A4</f>
        <v>7</v>
      </c>
      <c r="D4" s="9">
        <f t="shared" ref="D4:D11" si="2">22.5*A4</f>
        <v>4.5</v>
      </c>
      <c r="E4" s="9">
        <f t="shared" ref="E4:E11" si="3">D4*60</f>
        <v>270</v>
      </c>
      <c r="F4" s="9">
        <f t="shared" ref="F4:F10" si="4">A4*2.5</f>
        <v>0.5</v>
      </c>
      <c r="G4" s="9">
        <f t="shared" ref="G4:G11" si="5">A4*150</f>
        <v>30</v>
      </c>
      <c r="H4" s="13">
        <f t="shared" ref="H4:H10" si="6">A4*7.5</f>
        <v>1.5</v>
      </c>
      <c r="I4" s="13">
        <f t="shared" ref="I4:I11" si="7">A4*450</f>
        <v>90</v>
      </c>
      <c r="J4" s="21">
        <f t="shared" ref="J4:J11" si="8">A4*5</f>
        <v>1</v>
      </c>
      <c r="K4" s="26">
        <f t="shared" ref="K4:K12" si="9">J4*38</f>
        <v>38</v>
      </c>
      <c r="L4" s="24">
        <v>7</v>
      </c>
    </row>
    <row r="5" spans="1:13" x14ac:dyDescent="0.25">
      <c r="A5" s="3">
        <v>0.3</v>
      </c>
      <c r="B5" s="4">
        <f t="shared" si="0"/>
        <v>58.5</v>
      </c>
      <c r="C5" s="4">
        <f t="shared" si="1"/>
        <v>10.5</v>
      </c>
      <c r="D5" s="9">
        <f t="shared" si="2"/>
        <v>6.75</v>
      </c>
      <c r="E5" s="9">
        <f t="shared" si="3"/>
        <v>405</v>
      </c>
      <c r="F5" s="9">
        <f t="shared" si="4"/>
        <v>0.75</v>
      </c>
      <c r="G5" s="9">
        <f t="shared" si="5"/>
        <v>45</v>
      </c>
      <c r="H5" s="13">
        <f t="shared" si="6"/>
        <v>2.25</v>
      </c>
      <c r="I5" s="13">
        <f t="shared" si="7"/>
        <v>135</v>
      </c>
      <c r="J5" s="21">
        <f t="shared" si="8"/>
        <v>1.5</v>
      </c>
      <c r="K5" s="26">
        <f t="shared" si="9"/>
        <v>57</v>
      </c>
      <c r="L5" s="24">
        <v>10.5</v>
      </c>
    </row>
    <row r="6" spans="1:13" x14ac:dyDescent="0.25">
      <c r="A6" s="3">
        <v>0.4</v>
      </c>
      <c r="B6" s="4">
        <f t="shared" si="0"/>
        <v>78</v>
      </c>
      <c r="C6" s="4">
        <f t="shared" si="1"/>
        <v>14</v>
      </c>
      <c r="D6" s="9">
        <f t="shared" si="2"/>
        <v>9</v>
      </c>
      <c r="E6" s="9">
        <f t="shared" si="3"/>
        <v>540</v>
      </c>
      <c r="F6" s="9">
        <f t="shared" si="4"/>
        <v>1</v>
      </c>
      <c r="G6" s="9">
        <f t="shared" si="5"/>
        <v>60</v>
      </c>
      <c r="H6" s="13">
        <f t="shared" si="6"/>
        <v>3</v>
      </c>
      <c r="I6" s="13">
        <f t="shared" si="7"/>
        <v>180</v>
      </c>
      <c r="J6" s="21">
        <f t="shared" si="8"/>
        <v>2</v>
      </c>
      <c r="K6" s="26">
        <f t="shared" si="9"/>
        <v>76</v>
      </c>
      <c r="L6" s="24">
        <v>14</v>
      </c>
    </row>
    <row r="7" spans="1:13" x14ac:dyDescent="0.25">
      <c r="A7" s="3">
        <v>0.5</v>
      </c>
      <c r="B7" s="4">
        <f t="shared" si="0"/>
        <v>97.5</v>
      </c>
      <c r="C7" s="4">
        <f t="shared" si="1"/>
        <v>17.5</v>
      </c>
      <c r="D7" s="9">
        <f t="shared" si="2"/>
        <v>11.25</v>
      </c>
      <c r="E7" s="9">
        <f t="shared" si="3"/>
        <v>675</v>
      </c>
      <c r="F7" s="9">
        <f t="shared" si="4"/>
        <v>1.25</v>
      </c>
      <c r="G7" s="9">
        <f t="shared" si="5"/>
        <v>75</v>
      </c>
      <c r="H7" s="13">
        <f t="shared" si="6"/>
        <v>3.75</v>
      </c>
      <c r="I7" s="13">
        <f t="shared" si="7"/>
        <v>225</v>
      </c>
      <c r="J7" s="21">
        <f t="shared" si="8"/>
        <v>2.5</v>
      </c>
      <c r="K7" s="26">
        <f t="shared" si="9"/>
        <v>95</v>
      </c>
      <c r="L7" s="24">
        <v>17.5</v>
      </c>
    </row>
    <row r="8" spans="1:13" x14ac:dyDescent="0.25">
      <c r="A8" s="3">
        <v>0.6</v>
      </c>
      <c r="B8" s="4">
        <f t="shared" si="0"/>
        <v>117</v>
      </c>
      <c r="C8" s="4">
        <f t="shared" si="1"/>
        <v>21</v>
      </c>
      <c r="D8" s="9">
        <f t="shared" si="2"/>
        <v>13.5</v>
      </c>
      <c r="E8" s="9">
        <f t="shared" si="3"/>
        <v>810</v>
      </c>
      <c r="F8" s="9">
        <f t="shared" si="4"/>
        <v>1.5</v>
      </c>
      <c r="G8" s="9">
        <f t="shared" si="5"/>
        <v>90</v>
      </c>
      <c r="H8" s="13">
        <f t="shared" si="6"/>
        <v>4.5</v>
      </c>
      <c r="I8" s="13">
        <f t="shared" si="7"/>
        <v>270</v>
      </c>
      <c r="J8" s="21">
        <f t="shared" si="8"/>
        <v>3</v>
      </c>
      <c r="K8" s="26">
        <f t="shared" si="9"/>
        <v>114</v>
      </c>
      <c r="L8" s="24">
        <v>21</v>
      </c>
    </row>
    <row r="9" spans="1:13" x14ac:dyDescent="0.25">
      <c r="A9" s="3">
        <v>0.7</v>
      </c>
      <c r="B9" s="4">
        <f t="shared" si="0"/>
        <v>136.5</v>
      </c>
      <c r="C9" s="4">
        <f t="shared" si="1"/>
        <v>24.5</v>
      </c>
      <c r="D9" s="9">
        <f t="shared" si="2"/>
        <v>15.749999999999998</v>
      </c>
      <c r="E9" s="9">
        <f t="shared" si="3"/>
        <v>944.99999999999989</v>
      </c>
      <c r="F9" s="9">
        <f t="shared" si="4"/>
        <v>1.75</v>
      </c>
      <c r="G9" s="9">
        <f t="shared" si="5"/>
        <v>105</v>
      </c>
      <c r="H9" s="13">
        <f t="shared" si="6"/>
        <v>5.25</v>
      </c>
      <c r="I9" s="13">
        <f t="shared" si="7"/>
        <v>315</v>
      </c>
      <c r="J9" s="21">
        <f t="shared" si="8"/>
        <v>3.5</v>
      </c>
      <c r="K9" s="26">
        <f t="shared" si="9"/>
        <v>133</v>
      </c>
      <c r="L9" s="24">
        <v>24.5</v>
      </c>
    </row>
    <row r="10" spans="1:13" x14ac:dyDescent="0.25">
      <c r="A10" s="3">
        <v>0.8</v>
      </c>
      <c r="B10" s="4">
        <f t="shared" si="0"/>
        <v>156</v>
      </c>
      <c r="C10" s="4">
        <f t="shared" si="1"/>
        <v>28</v>
      </c>
      <c r="D10" s="9">
        <f t="shared" si="2"/>
        <v>18</v>
      </c>
      <c r="E10" s="9">
        <f t="shared" si="3"/>
        <v>1080</v>
      </c>
      <c r="F10" s="9">
        <f t="shared" si="4"/>
        <v>2</v>
      </c>
      <c r="G10" s="9">
        <f t="shared" si="5"/>
        <v>120</v>
      </c>
      <c r="H10" s="13">
        <f t="shared" si="6"/>
        <v>6</v>
      </c>
      <c r="I10" s="13">
        <f t="shared" si="7"/>
        <v>360</v>
      </c>
      <c r="J10" s="21">
        <f t="shared" si="8"/>
        <v>4</v>
      </c>
      <c r="K10" s="26">
        <f t="shared" si="9"/>
        <v>152</v>
      </c>
      <c r="L10" s="24">
        <v>28</v>
      </c>
    </row>
    <row r="11" spans="1:13" ht="15.75" thickBot="1" x14ac:dyDescent="0.3">
      <c r="A11" s="6">
        <v>0.9</v>
      </c>
      <c r="B11" s="7">
        <f t="shared" si="0"/>
        <v>175.5</v>
      </c>
      <c r="C11" s="7">
        <f t="shared" si="1"/>
        <v>31.5</v>
      </c>
      <c r="D11" s="10">
        <f t="shared" si="2"/>
        <v>20.25</v>
      </c>
      <c r="E11" s="10">
        <f t="shared" si="3"/>
        <v>1215</v>
      </c>
      <c r="F11" s="10">
        <f>A11*2.5</f>
        <v>2.25</v>
      </c>
      <c r="G11" s="10">
        <f t="shared" si="5"/>
        <v>135</v>
      </c>
      <c r="H11" s="14">
        <f>A11*7.5</f>
        <v>6.75</v>
      </c>
      <c r="I11" s="14">
        <f t="shared" si="7"/>
        <v>405</v>
      </c>
      <c r="J11" s="22">
        <f t="shared" si="8"/>
        <v>4.5</v>
      </c>
      <c r="K11" s="25">
        <f t="shared" si="9"/>
        <v>171</v>
      </c>
      <c r="L11" s="25">
        <v>31.5</v>
      </c>
    </row>
    <row r="12" spans="1:13" x14ac:dyDescent="0.25">
      <c r="A12" s="5">
        <v>1</v>
      </c>
      <c r="B12" s="5">
        <v>195</v>
      </c>
      <c r="C12" s="5">
        <v>35</v>
      </c>
      <c r="D12" s="11">
        <v>22.5</v>
      </c>
      <c r="E12" s="11">
        <v>1350</v>
      </c>
      <c r="F12" s="11">
        <v>2.5</v>
      </c>
      <c r="G12" s="11">
        <v>150</v>
      </c>
      <c r="H12" s="15">
        <v>7.5</v>
      </c>
      <c r="I12" s="15">
        <v>450</v>
      </c>
      <c r="J12" s="23">
        <v>5</v>
      </c>
      <c r="K12" s="27">
        <f t="shared" si="9"/>
        <v>190</v>
      </c>
      <c r="L12" s="27">
        <v>35</v>
      </c>
    </row>
  </sheetData>
  <mergeCells count="4">
    <mergeCell ref="A1:C1"/>
    <mergeCell ref="D1:G1"/>
    <mergeCell ref="H1:J1"/>
    <mergeCell ref="K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&amp;CPrimary Working Time Ready Reckoner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Secondary</vt:lpstr>
      <vt:lpstr>Primary</vt:lpstr>
      <vt:lpstr>Secondary!Print_Area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LASec</dc:creator>
  <cp:lastModifiedBy>Cheryl Beattie</cp:lastModifiedBy>
  <cp:lastPrinted>2014-08-22T11:55:58Z</cp:lastPrinted>
  <dcterms:created xsi:type="dcterms:W3CDTF">2014-01-21T10:47:26Z</dcterms:created>
  <dcterms:modified xsi:type="dcterms:W3CDTF">2018-11-07T12:01:52Z</dcterms:modified>
</cp:coreProperties>
</file>